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N:\General\●作業用フォルダ\R06年度\06_(全ト協)　問合せ対応業務\算定ツール更新\算定シート2024\算定シート_Ver4\算定シート_Ver4保護あり\"/>
    </mc:Choice>
  </mc:AlternateContent>
  <xr:revisionPtr revIDLastSave="0" documentId="13_ncr:1_{093D4D8C-1546-4AD0-AC61-FF93E3190225}" xr6:coauthVersionLast="47" xr6:coauthVersionMax="47" xr10:uidLastSave="{00000000-0000-0000-0000-000000000000}"/>
  <bookViews>
    <workbookView xWindow="-120" yWindow="-120" windowWidth="29040" windowHeight="15720" tabRatio="530" xr2:uid="{00000000-000D-0000-FFFF-FFFF00000000}"/>
  </bookViews>
  <sheets>
    <sheet name="【STEP１】 B-2" sheetId="2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25" l="1"/>
  <c r="L7" i="25"/>
  <c r="O28" i="25" l="1"/>
  <c r="C12" i="25" s="1"/>
  <c r="N24" i="25" l="1"/>
  <c r="M24" i="25"/>
  <c r="L24" i="25"/>
  <c r="K24" i="25"/>
  <c r="J24" i="25"/>
  <c r="I24" i="25"/>
  <c r="H24" i="25"/>
  <c r="G24" i="25"/>
  <c r="F24" i="25"/>
  <c r="E24" i="25"/>
  <c r="D24" i="25"/>
  <c r="C24" i="25"/>
  <c r="O25" i="25" l="1"/>
  <c r="G9" i="25" l="1"/>
  <c r="K9" i="25" s="1"/>
  <c r="O27" i="25"/>
  <c r="C11" i="25" s="1"/>
  <c r="O26" i="25"/>
  <c r="C10" i="25" l="1"/>
  <c r="G10" i="25" s="1"/>
  <c r="K10" i="25" s="1"/>
  <c r="G12" i="25"/>
  <c r="K12" i="25" s="1"/>
  <c r="G11" i="25"/>
  <c r="K11" i="25" s="1"/>
  <c r="K14" i="25" l="1"/>
</calcChain>
</file>

<file path=xl/sharedStrings.xml><?xml version="1.0" encoding="utf-8"?>
<sst xmlns="http://schemas.openxmlformats.org/spreadsheetml/2006/main" count="76" uniqueCount="46">
  <si>
    <t>ガソリン</t>
    <phoneticPr fontId="2"/>
  </si>
  <si>
    <t>軽油</t>
    <rPh sb="0" eb="2">
      <t>ケイユ</t>
    </rPh>
    <phoneticPr fontId="2"/>
  </si>
  <si>
    <t>CNG</t>
    <phoneticPr fontId="2"/>
  </si>
  <si>
    <t>kℓ</t>
    <phoneticPr fontId="2"/>
  </si>
  <si>
    <t>円</t>
    <rPh sb="0" eb="1">
      <t>エン</t>
    </rPh>
    <phoneticPr fontId="2"/>
  </si>
  <si>
    <t>1,000N㎥</t>
    <phoneticPr fontId="2"/>
  </si>
  <si>
    <t>円/ℓ</t>
    <rPh sb="0" eb="1">
      <t>エン</t>
    </rPh>
    <phoneticPr fontId="2"/>
  </si>
  <si>
    <t>円/N㎥</t>
    <phoneticPr fontId="2"/>
  </si>
  <si>
    <t>計
b</t>
    <rPh sb="0" eb="1">
      <t>ケイ</t>
    </rPh>
    <phoneticPr fontId="2"/>
  </si>
  <si>
    <t>【燃料単価の根拠】</t>
    <rPh sb="1" eb="3">
      <t>ネンリョウ</t>
    </rPh>
    <rPh sb="3" eb="5">
      <t>タンカ</t>
    </rPh>
    <rPh sb="6" eb="8">
      <t>コンキョ</t>
    </rPh>
    <phoneticPr fontId="2"/>
  </si>
  <si>
    <t>燃料単価
i</t>
    <rPh sb="0" eb="2">
      <t>ネンリョウ</t>
    </rPh>
    <rPh sb="2" eb="4">
      <t>タンカ</t>
    </rPh>
    <phoneticPr fontId="2"/>
  </si>
  <si>
    <t>燃料使用量
b</t>
    <rPh sb="0" eb="2">
      <t>ネンリョウ</t>
    </rPh>
    <rPh sb="2" eb="5">
      <t>シヨウリョウ</t>
    </rPh>
    <phoneticPr fontId="2"/>
  </si>
  <si>
    <t>事業者名</t>
    <rPh sb="2" eb="3">
      <t>シャ</t>
    </rPh>
    <phoneticPr fontId="2"/>
  </si>
  <si>
    <t>№</t>
    <phoneticPr fontId="2"/>
  </si>
  <si>
    <t>燃料種別</t>
    <rPh sb="0" eb="2">
      <t>ネンリョウ</t>
    </rPh>
    <rPh sb="2" eb="4">
      <t>シュベツ</t>
    </rPh>
    <phoneticPr fontId="2"/>
  </si>
  <si>
    <t>計</t>
    <rPh sb="0" eb="1">
      <t>ケイ</t>
    </rPh>
    <phoneticPr fontId="2"/>
  </si>
  <si>
    <t>軽油（円）</t>
    <rPh sb="0" eb="2">
      <t>ケイユ</t>
    </rPh>
    <rPh sb="3" eb="4">
      <t>エン</t>
    </rPh>
    <phoneticPr fontId="2"/>
  </si>
  <si>
    <t>LPG（円）</t>
    <rPh sb="4" eb="5">
      <t>エン</t>
    </rPh>
    <phoneticPr fontId="2"/>
  </si>
  <si>
    <t>CNG（円）</t>
    <rPh sb="4" eb="5">
      <t>エン</t>
    </rPh>
    <phoneticPr fontId="2"/>
  </si>
  <si>
    <t>電気（円）</t>
    <rPh sb="0" eb="2">
      <t>デンキ</t>
    </rPh>
    <rPh sb="3" eb="4">
      <t>エン</t>
    </rPh>
    <phoneticPr fontId="2"/>
  </si>
  <si>
    <r>
      <t>【STEP１】　</t>
    </r>
    <r>
      <rPr>
        <b/>
        <sz val="16"/>
        <color rgb="FF0070C0"/>
        <rFont val="Meiryo UI"/>
        <family val="3"/>
        <charset val="128"/>
      </rPr>
      <t>B-2</t>
    </r>
    <phoneticPr fontId="2"/>
  </si>
  <si>
    <t>ガソリン(円）</t>
    <rPh sb="5" eb="6">
      <t>エン</t>
    </rPh>
    <phoneticPr fontId="2"/>
  </si>
  <si>
    <t>全社一括・月ごとの燃料費を把握している場合（月別の燃料費を入力）</t>
    <rPh sb="0" eb="2">
      <t>ゼンシャ</t>
    </rPh>
    <rPh sb="2" eb="4">
      <t>イッカツ</t>
    </rPh>
    <rPh sb="5" eb="6">
      <t>ツキ</t>
    </rPh>
    <rPh sb="11" eb="12">
      <t>ヒ</t>
    </rPh>
    <rPh sb="22" eb="24">
      <t>ツキベツ</t>
    </rPh>
    <rPh sb="25" eb="27">
      <t>ネンリョウ</t>
    </rPh>
    <rPh sb="27" eb="28">
      <t>ヒ</t>
    </rPh>
    <rPh sb="29" eb="31">
      <t>ニュウリョク</t>
    </rPh>
    <phoneticPr fontId="2"/>
  </si>
  <si>
    <t>■月別燃料費（電気使用料を除く）</t>
    <rPh sb="1" eb="3">
      <t>ツキベツ</t>
    </rPh>
    <rPh sb="3" eb="5">
      <t>ネンリョウ</t>
    </rPh>
    <rPh sb="5" eb="6">
      <t>ヒ</t>
    </rPh>
    <rPh sb="6" eb="7">
      <t>ニュウヒ</t>
    </rPh>
    <rPh sb="7" eb="9">
      <t>デンキ</t>
    </rPh>
    <rPh sb="9" eb="11">
      <t>シヨウ</t>
    </rPh>
    <rPh sb="11" eb="12">
      <t>リョウ</t>
    </rPh>
    <rPh sb="13" eb="14">
      <t>ノゾ</t>
    </rPh>
    <phoneticPr fontId="2"/>
  </si>
  <si>
    <t>年間燃料費
h</t>
    <rPh sb="0" eb="2">
      <t>ネンカン</t>
    </rPh>
    <rPh sb="2" eb="4">
      <t>ネンリョウ</t>
    </rPh>
    <phoneticPr fontId="2"/>
  </si>
  <si>
    <r>
      <t>LPG</t>
    </r>
    <r>
      <rPr>
        <vertAlign val="superscript"/>
        <sz val="11"/>
        <color theme="1"/>
        <rFont val="Meiryo UI"/>
        <family val="3"/>
        <charset val="128"/>
      </rPr>
      <t>※1</t>
    </r>
    <phoneticPr fontId="2"/>
  </si>
  <si>
    <r>
      <t>電気</t>
    </r>
    <r>
      <rPr>
        <vertAlign val="superscript"/>
        <sz val="11"/>
        <color theme="1"/>
        <rFont val="Meiryo UI"/>
        <family val="3"/>
        <charset val="128"/>
      </rPr>
      <t>※2</t>
    </r>
    <rPh sb="0" eb="2">
      <t>デンキ</t>
    </rPh>
    <phoneticPr fontId="2"/>
  </si>
  <si>
    <t>■CO₂排出総量（事業年度）</t>
    <rPh sb="9" eb="11">
      <t>ジギョウ</t>
    </rPh>
    <rPh sb="11" eb="13">
      <t>ネンド</t>
    </rPh>
    <phoneticPr fontId="2"/>
  </si>
  <si>
    <t>CO₂排出係数
p</t>
    <rPh sb="3" eb="5">
      <t>ハイシュツ</t>
    </rPh>
    <rPh sb="5" eb="7">
      <t>ケイスウ</t>
    </rPh>
    <phoneticPr fontId="2"/>
  </si>
  <si>
    <t>CO₂排出総量
q=b*p</t>
    <rPh sb="5" eb="6">
      <t>ソウ</t>
    </rPh>
    <rPh sb="6" eb="7">
      <t>リョウ</t>
    </rPh>
    <phoneticPr fontId="2"/>
  </si>
  <si>
    <t>t-CO₂/kℓ</t>
  </si>
  <si>
    <t>t-CO₂</t>
  </si>
  <si>
    <t>t-CO₂/1,000N㎥</t>
  </si>
  <si>
    <t>※1）LPGのCO₂排出係数は2.99t-CO₂/t（環境省の公表値）にプロパンとブタンの構成比（重量）2：8の液密度0.5570kg/ℓを乗じた値。</t>
    <rPh sb="73" eb="74">
      <t>アタイ</t>
    </rPh>
    <phoneticPr fontId="2"/>
  </si>
  <si>
    <t>円</t>
  </si>
  <si>
    <t>円/kWh</t>
  </si>
  <si>
    <t>kWh</t>
  </si>
  <si>
    <t>ー</t>
    <phoneticPr fontId="2"/>
  </si>
  <si>
    <t>－</t>
    <phoneticPr fontId="2"/>
  </si>
  <si>
    <t>期間</t>
    <rPh sb="0" eb="2">
      <t>キカン</t>
    </rPh>
    <phoneticPr fontId="2"/>
  </si>
  <si>
    <t>軽油：2025年2月27日全国平均価格（石油製品価格調査 調査結果一覧  経済産業省　資源エネルギー庁）</t>
  </si>
  <si>
    <t>ガソリン：2025年2月27日全国平均価格（石油製品価格調査 調査結果一覧  経済産業省　資源エネルギー庁）</t>
  </si>
  <si>
    <t>LPG：2025年1月10日現在 店頭（現金）価格（オートガス市況調査（奇数次調査）財団法人 日本エネルギー経済研究所 石油情報センター）</t>
  </si>
  <si>
    <t>CNG：2025年2月適用単価〈東京ガス直営スタンド〉：年換算使用量２万以上3万N㎥未満（東京ガス㈱）</t>
  </si>
  <si>
    <t>t-CO₂/kWh</t>
    <phoneticPr fontId="2"/>
  </si>
  <si>
    <t>※2）電動車両は運行時にCO₂を排出しないためCO₂排出係数を「０t-CO₂/kWh」とする。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</si>
</sst>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00&quot;t&quot;"/>
    <numFmt numFmtId="177" formatCode="#,##0.000;[Red]\-#,##0.000"/>
    <numFmt numFmtId="178" formatCode="yyyy&quot;年&quot;m&quot;月&quot;;@"/>
    <numFmt numFmtId="179" formatCode="m&quot;月&quot;;@"/>
    <numFmt numFmtId="180" formatCode="#,##0.00_ "/>
    <numFmt numFmtId="181" formatCode="0.0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sz val="9"/>
      <color theme="1"/>
      <name val="Meiryo UI"/>
      <family val="3"/>
      <charset val="128"/>
    </font>
    <font>
      <sz val="16"/>
      <color rgb="FF0070C0"/>
      <name val="Meiryo UI"/>
      <family val="3"/>
      <charset val="128"/>
    </font>
    <font>
      <b/>
      <sz val="16"/>
      <color rgb="FF0070C0"/>
      <name val="Meiryo UI"/>
      <family val="3"/>
      <charset val="128"/>
    </font>
    <font>
      <vertAlign val="superscript"/>
      <sz val="11"/>
      <color theme="1"/>
      <name val="Meiryo UI"/>
      <family val="3"/>
      <charset val="128"/>
    </font>
    <font>
      <sz val="9"/>
      <name val="Meiryo UI"/>
      <family val="3"/>
      <charset val="128"/>
    </font>
    <font>
      <sz val="11"/>
      <color rgb="FF000000"/>
      <name val="Meiryo UI"/>
      <family val="3"/>
      <charset val="128"/>
    </font>
    <font>
      <sz val="9"/>
      <color rgb="FF000000"/>
      <name val="Meiryo UI"/>
      <family val="3"/>
      <charset val="128"/>
    </font>
    <font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177" fontId="5" fillId="0" borderId="3" xfId="1" applyNumberFormat="1" applyFont="1" applyBorder="1" applyAlignment="1" applyProtection="1">
      <alignment horizontal="right" vertical="center"/>
    </xf>
    <xf numFmtId="0" fontId="10" fillId="0" borderId="6" xfId="0" applyFont="1" applyBorder="1">
      <alignment vertical="center"/>
    </xf>
    <xf numFmtId="2" fontId="5" fillId="0" borderId="3" xfId="0" applyNumberFormat="1" applyFont="1" applyBorder="1">
      <alignment vertical="center"/>
    </xf>
    <xf numFmtId="2" fontId="10" fillId="0" borderId="6" xfId="0" applyNumberFormat="1" applyFont="1" applyBorder="1">
      <alignment vertical="center"/>
    </xf>
    <xf numFmtId="180" fontId="5" fillId="0" borderId="3" xfId="0" applyNumberFormat="1" applyFont="1" applyBorder="1" applyAlignment="1">
      <alignment horizontal="right" vertical="center"/>
    </xf>
    <xf numFmtId="2" fontId="10" fillId="0" borderId="6" xfId="0" applyNumberFormat="1" applyFont="1" applyBorder="1" applyAlignment="1">
      <alignment horizontal="left" vertical="center"/>
    </xf>
    <xf numFmtId="180" fontId="5" fillId="0" borderId="8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0" fontId="5" fillId="0" borderId="0" xfId="1" applyNumberFormat="1" applyFont="1" applyBorder="1" applyProtection="1">
      <alignment vertical="center"/>
    </xf>
    <xf numFmtId="2" fontId="10" fillId="0" borderId="0" xfId="0" applyNumberFormat="1" applyFont="1" applyAlignment="1">
      <alignment horizontal="left" vertical="center"/>
    </xf>
    <xf numFmtId="176" fontId="5" fillId="0" borderId="0" xfId="0" applyNumberFormat="1" applyFont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38" fontId="5" fillId="0" borderId="0" xfId="1" applyFont="1" applyProtection="1">
      <alignment vertical="center"/>
    </xf>
    <xf numFmtId="0" fontId="5" fillId="2" borderId="1" xfId="0" applyFont="1" applyFill="1" applyBorder="1" applyAlignment="1">
      <alignment horizontal="left" vertical="center"/>
    </xf>
    <xf numFmtId="0" fontId="11" fillId="0" borderId="0" xfId="0" applyFont="1">
      <alignment vertical="center"/>
    </xf>
    <xf numFmtId="179" fontId="5" fillId="2" borderId="2" xfId="0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2" fontId="10" fillId="0" borderId="6" xfId="0" applyNumberFormat="1" applyFont="1" applyBorder="1" applyAlignment="1">
      <alignment vertical="center" shrinkToFit="1"/>
    </xf>
    <xf numFmtId="0" fontId="5" fillId="2" borderId="5" xfId="0" applyFont="1" applyFill="1" applyBorder="1" applyAlignment="1">
      <alignment horizontal="left" vertical="center"/>
    </xf>
    <xf numFmtId="0" fontId="10" fillId="0" borderId="9" xfId="0" applyFont="1" applyBorder="1">
      <alignment vertical="center"/>
    </xf>
    <xf numFmtId="0" fontId="10" fillId="0" borderId="9" xfId="0" applyFont="1" applyBorder="1" applyAlignment="1">
      <alignment vertical="center" wrapText="1"/>
    </xf>
    <xf numFmtId="0" fontId="9" fillId="0" borderId="3" xfId="0" applyFont="1" applyBorder="1" applyAlignment="1">
      <alignment horizontal="right" vertical="center"/>
    </xf>
    <xf numFmtId="0" fontId="14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6" fillId="0" borderId="7" xfId="0" applyFont="1" applyBorder="1">
      <alignment vertical="center"/>
    </xf>
    <xf numFmtId="0" fontId="16" fillId="0" borderId="6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6" fillId="0" borderId="0" xfId="0" applyFont="1">
      <alignment vertical="center"/>
    </xf>
    <xf numFmtId="1" fontId="15" fillId="0" borderId="5" xfId="0" applyNumberFormat="1" applyFont="1" applyBorder="1">
      <alignment vertical="center"/>
    </xf>
    <xf numFmtId="1" fontId="15" fillId="0" borderId="3" xfId="0" applyNumberFormat="1" applyFont="1" applyBorder="1" applyAlignment="1">
      <alignment horizontal="right" vertical="center"/>
    </xf>
    <xf numFmtId="38" fontId="5" fillId="0" borderId="3" xfId="1" applyFont="1" applyFill="1" applyBorder="1" applyAlignment="1" applyProtection="1">
      <alignment horizontal="right" vertical="center" shrinkToFit="1"/>
    </xf>
    <xf numFmtId="38" fontId="5" fillId="0" borderId="1" xfId="1" applyFont="1" applyFill="1" applyBorder="1" applyAlignment="1" applyProtection="1">
      <alignment vertical="center" shrinkToFit="1"/>
      <protection locked="0"/>
    </xf>
    <xf numFmtId="38" fontId="5" fillId="0" borderId="1" xfId="1" applyFont="1" applyFill="1" applyBorder="1" applyAlignment="1" applyProtection="1">
      <alignment vertical="center" shrinkToFit="1"/>
    </xf>
    <xf numFmtId="178" fontId="17" fillId="0" borderId="6" xfId="0" applyNumberFormat="1" applyFont="1" applyBorder="1">
      <alignment vertical="center"/>
    </xf>
    <xf numFmtId="178" fontId="17" fillId="0" borderId="3" xfId="0" applyNumberFormat="1" applyFont="1" applyBorder="1" applyAlignment="1" applyProtection="1">
      <alignment horizontal="left" vertical="center"/>
      <protection locked="0"/>
    </xf>
    <xf numFmtId="0" fontId="17" fillId="0" borderId="1" xfId="0" applyFont="1" applyBorder="1" applyAlignment="1">
      <alignment horizontal="center" vertical="center"/>
    </xf>
    <xf numFmtId="181" fontId="9" fillId="0" borderId="3" xfId="0" applyNumberFormat="1" applyFont="1" applyBorder="1" applyAlignment="1">
      <alignment horizontal="right" vertical="center"/>
    </xf>
    <xf numFmtId="2" fontId="9" fillId="0" borderId="3" xfId="0" applyNumberFormat="1" applyFont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9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3">
    <cellStyle name="桁区切り" xfId="1" builtinId="6"/>
    <cellStyle name="桁区切り 4" xfId="2" xr:uid="{00000000-0005-0000-0000-000001000000}"/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659125</xdr:colOff>
      <xdr:row>5</xdr:row>
      <xdr:rowOff>150329</xdr:rowOff>
    </xdr:from>
    <xdr:to>
      <xdr:col>11</xdr:col>
      <xdr:colOff>166066</xdr:colOff>
      <xdr:row>6</xdr:row>
      <xdr:rowOff>175177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374375" y="1331429"/>
          <a:ext cx="316566" cy="1962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/>
    <pageSetUpPr fitToPage="1"/>
  </sheetPr>
  <dimension ref="A1:T30"/>
  <sheetViews>
    <sheetView showGridLines="0" tabSelected="1" view="pageBreakPreview" zoomScale="75" zoomScaleNormal="85" zoomScaleSheetLayoutView="75" workbookViewId="0"/>
  </sheetViews>
  <sheetFormatPr defaultRowHeight="15.75" x14ac:dyDescent="0.4"/>
  <cols>
    <col min="1" max="1" width="5.625" style="2" customWidth="1"/>
    <col min="2" max="12" width="10.625" style="2" customWidth="1"/>
    <col min="13" max="14" width="9.125" style="2" bestFit="1" customWidth="1"/>
    <col min="15" max="15" width="10.5" style="2" bestFit="1" customWidth="1"/>
    <col min="16" max="17" width="9" style="2"/>
    <col min="18" max="18" width="18.375" style="2" customWidth="1"/>
    <col min="19" max="19" width="13.75" style="2" customWidth="1"/>
    <col min="20" max="20" width="12.25" style="2" customWidth="1"/>
    <col min="21" max="23" width="9.625" style="2" customWidth="1"/>
    <col min="24" max="24" width="11.5" style="2" customWidth="1"/>
    <col min="25" max="25" width="9.625" style="2" customWidth="1"/>
    <col min="26" max="16384" width="9" style="2"/>
  </cols>
  <sheetData>
    <row r="1" spans="1:20" ht="20.100000000000001" customHeight="1" x14ac:dyDescent="0.4">
      <c r="A1" s="25" t="s">
        <v>20</v>
      </c>
      <c r="C1" s="1"/>
      <c r="D1" s="1"/>
      <c r="E1" s="1"/>
      <c r="F1" s="1"/>
      <c r="R1" s="1"/>
      <c r="S1" s="1"/>
      <c r="T1" s="1"/>
    </row>
    <row r="2" spans="1:20" ht="20.100000000000001" customHeight="1" x14ac:dyDescent="0.4">
      <c r="A2" s="1"/>
      <c r="C2" s="1"/>
      <c r="D2" s="1"/>
      <c r="E2" s="1"/>
      <c r="F2" s="1"/>
      <c r="R2" s="1"/>
      <c r="S2" s="1"/>
      <c r="T2" s="1"/>
    </row>
    <row r="3" spans="1:20" ht="20.100000000000001" customHeight="1" x14ac:dyDescent="0.4">
      <c r="A3" s="3" t="s">
        <v>22</v>
      </c>
      <c r="C3" s="1"/>
      <c r="D3" s="1"/>
      <c r="E3" s="1"/>
      <c r="F3" s="1"/>
      <c r="R3" s="1"/>
      <c r="S3" s="1"/>
      <c r="T3" s="1"/>
    </row>
    <row r="4" spans="1:20" ht="15" customHeight="1" x14ac:dyDescent="0.4">
      <c r="B4" s="1"/>
    </row>
    <row r="5" spans="1:20" ht="20.100000000000001" customHeight="1" x14ac:dyDescent="0.4">
      <c r="A5" s="61" t="s">
        <v>12</v>
      </c>
      <c r="B5" s="62"/>
      <c r="C5" s="55"/>
      <c r="D5" s="56"/>
      <c r="E5" s="56"/>
      <c r="F5" s="56"/>
      <c r="G5" s="57"/>
      <c r="H5" s="4"/>
      <c r="I5" s="4"/>
      <c r="J5" s="4"/>
      <c r="K5" s="1"/>
      <c r="L5" s="1"/>
      <c r="M5" s="1"/>
      <c r="N5" s="1"/>
      <c r="O5" s="1"/>
      <c r="P5" s="1"/>
    </row>
    <row r="6" spans="1:20" ht="14.1" customHeight="1" x14ac:dyDescent="0.4">
      <c r="B6" s="1"/>
    </row>
    <row r="7" spans="1:20" ht="20.100000000000001" customHeight="1" x14ac:dyDescent="0.4">
      <c r="A7" s="5" t="s">
        <v>27</v>
      </c>
      <c r="C7" s="5"/>
      <c r="D7" s="5"/>
      <c r="J7" s="49" t="s">
        <v>39</v>
      </c>
      <c r="K7" s="48"/>
      <c r="L7" s="47" t="str">
        <f>IF(K7="","",DATE(YEAR($K$7),MONTH($K$7)+11,DAY($K$7)))</f>
        <v/>
      </c>
    </row>
    <row r="8" spans="1:20" ht="35.1" customHeight="1" x14ac:dyDescent="0.4">
      <c r="A8" s="6" t="s">
        <v>13</v>
      </c>
      <c r="B8" s="6" t="s">
        <v>14</v>
      </c>
      <c r="C8" s="58" t="s">
        <v>24</v>
      </c>
      <c r="D8" s="59"/>
      <c r="E8" s="58" t="s">
        <v>10</v>
      </c>
      <c r="F8" s="59"/>
      <c r="G8" s="58" t="s">
        <v>11</v>
      </c>
      <c r="H8" s="59"/>
      <c r="I8" s="58" t="s">
        <v>28</v>
      </c>
      <c r="J8" s="60"/>
      <c r="K8" s="58" t="s">
        <v>29</v>
      </c>
      <c r="L8" s="59"/>
    </row>
    <row r="9" spans="1:20" ht="20.100000000000001" customHeight="1" x14ac:dyDescent="0.4">
      <c r="A9" s="7">
        <v>1</v>
      </c>
      <c r="B9" s="8" t="s">
        <v>1</v>
      </c>
      <c r="C9" s="44" t="str">
        <f>IF(O25="","",O25)</f>
        <v/>
      </c>
      <c r="D9" s="9" t="s">
        <v>4</v>
      </c>
      <c r="E9" s="50">
        <v>164</v>
      </c>
      <c r="F9" s="9" t="s">
        <v>6</v>
      </c>
      <c r="G9" s="10" t="str">
        <f>IF(C9="","",C9/E9/1000)</f>
        <v/>
      </c>
      <c r="H9" s="11" t="s">
        <v>3</v>
      </c>
      <c r="I9" s="12">
        <v>2.62</v>
      </c>
      <c r="J9" s="13" t="s">
        <v>30</v>
      </c>
      <c r="K9" s="14" t="str">
        <f>IF(G9="","",ROUND(G9*I9,2-INT(LOG(ABS(G9*I9)))))</f>
        <v/>
      </c>
      <c r="L9" s="15" t="s">
        <v>31</v>
      </c>
    </row>
    <row r="10" spans="1:20" ht="20.100000000000001" customHeight="1" x14ac:dyDescent="0.4">
      <c r="A10" s="7">
        <v>2</v>
      </c>
      <c r="B10" s="8" t="s">
        <v>0</v>
      </c>
      <c r="C10" s="44" t="str">
        <f t="shared" ref="C10" si="0">IF(O26="","",O26)</f>
        <v/>
      </c>
      <c r="D10" s="9" t="s">
        <v>4</v>
      </c>
      <c r="E10" s="32">
        <v>184.3</v>
      </c>
      <c r="F10" s="9" t="s">
        <v>6</v>
      </c>
      <c r="G10" s="10" t="str">
        <f>IF(C10="","",C10/E10/1000)</f>
        <v/>
      </c>
      <c r="H10" s="11" t="s">
        <v>3</v>
      </c>
      <c r="I10" s="12">
        <v>2.29</v>
      </c>
      <c r="J10" s="13" t="s">
        <v>30</v>
      </c>
      <c r="K10" s="14" t="str">
        <f t="shared" ref="K10:K12" si="1">IF(G10="","",ROUND(G10*I10,2-INT(LOG(ABS(G10*I10)))))</f>
        <v/>
      </c>
      <c r="L10" s="15" t="s">
        <v>31</v>
      </c>
    </row>
    <row r="11" spans="1:20" ht="20.100000000000001" customHeight="1" x14ac:dyDescent="0.4">
      <c r="A11" s="7">
        <v>3</v>
      </c>
      <c r="B11" s="8" t="s">
        <v>25</v>
      </c>
      <c r="C11" s="44" t="str">
        <f>IF(O27="","",O27)</f>
        <v/>
      </c>
      <c r="D11" s="9" t="s">
        <v>4</v>
      </c>
      <c r="E11" s="32">
        <v>124.6</v>
      </c>
      <c r="F11" s="9" t="s">
        <v>6</v>
      </c>
      <c r="G11" s="10" t="str">
        <f>IF(C11="","",C11/E11/1000)</f>
        <v/>
      </c>
      <c r="H11" s="11" t="s">
        <v>3</v>
      </c>
      <c r="I11" s="12">
        <v>1.67</v>
      </c>
      <c r="J11" s="15" t="s">
        <v>30</v>
      </c>
      <c r="K11" s="14" t="str">
        <f t="shared" si="1"/>
        <v/>
      </c>
      <c r="L11" s="15" t="s">
        <v>31</v>
      </c>
    </row>
    <row r="12" spans="1:20" ht="20.100000000000001" customHeight="1" x14ac:dyDescent="0.4">
      <c r="A12" s="7">
        <v>4</v>
      </c>
      <c r="B12" s="8" t="s">
        <v>2</v>
      </c>
      <c r="C12" s="44" t="str">
        <f>IF(O28="","",O28)</f>
        <v/>
      </c>
      <c r="D12" s="9" t="s">
        <v>4</v>
      </c>
      <c r="E12" s="51">
        <v>126.36</v>
      </c>
      <c r="F12" s="9" t="s">
        <v>7</v>
      </c>
      <c r="G12" s="10" t="str">
        <f>IF(C12="","",C12/E12/1000)</f>
        <v/>
      </c>
      <c r="H12" s="11" t="s">
        <v>5</v>
      </c>
      <c r="I12" s="12">
        <v>1.96</v>
      </c>
      <c r="J12" s="28" t="s">
        <v>32</v>
      </c>
      <c r="K12" s="14" t="str">
        <f t="shared" si="1"/>
        <v/>
      </c>
      <c r="L12" s="15" t="s">
        <v>31</v>
      </c>
    </row>
    <row r="13" spans="1:20" ht="20.100000000000001" customHeight="1" x14ac:dyDescent="0.4">
      <c r="A13" s="6">
        <v>5</v>
      </c>
      <c r="B13" s="29" t="s">
        <v>26</v>
      </c>
      <c r="C13" s="36" t="s">
        <v>37</v>
      </c>
      <c r="D13" s="37" t="s">
        <v>34</v>
      </c>
      <c r="E13" s="36" t="s">
        <v>37</v>
      </c>
      <c r="F13" s="37" t="s">
        <v>35</v>
      </c>
      <c r="G13" s="36" t="s">
        <v>37</v>
      </c>
      <c r="H13" s="38" t="s">
        <v>36</v>
      </c>
      <c r="I13" s="42">
        <v>0</v>
      </c>
      <c r="J13" s="37" t="s">
        <v>44</v>
      </c>
      <c r="K13" s="43">
        <v>0</v>
      </c>
      <c r="L13" s="39" t="s">
        <v>31</v>
      </c>
    </row>
    <row r="14" spans="1:20" ht="20.100000000000001" customHeight="1" x14ac:dyDescent="0.4">
      <c r="A14" s="52" t="s">
        <v>15</v>
      </c>
      <c r="B14" s="53"/>
      <c r="C14" s="53"/>
      <c r="D14" s="53"/>
      <c r="E14" s="53"/>
      <c r="F14" s="53"/>
      <c r="G14" s="53"/>
      <c r="H14" s="53"/>
      <c r="I14" s="53"/>
      <c r="J14" s="54"/>
      <c r="K14" s="16" t="str">
        <f>IF(SUM(K9:K13)=0,"",SUM(K9:K13))</f>
        <v/>
      </c>
      <c r="L14" s="15" t="s">
        <v>31</v>
      </c>
    </row>
    <row r="15" spans="1:20" ht="15" customHeight="1" x14ac:dyDescent="0.4">
      <c r="A15" s="30" t="s">
        <v>33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</row>
    <row r="16" spans="1:20" ht="15" customHeight="1" x14ac:dyDescent="0.4">
      <c r="A16" s="41" t="s">
        <v>45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</row>
    <row r="17" spans="1:20" ht="15" customHeight="1" x14ac:dyDescent="0.4">
      <c r="A17" s="17" t="s">
        <v>9</v>
      </c>
      <c r="C17" s="18"/>
      <c r="D17" s="18"/>
      <c r="E17" s="18"/>
      <c r="F17" s="18"/>
      <c r="G17" s="18"/>
      <c r="H17" s="18"/>
      <c r="I17" s="18"/>
      <c r="J17" s="18"/>
      <c r="K17" s="21"/>
      <c r="L17" s="20"/>
    </row>
    <row r="18" spans="1:20" ht="15" customHeight="1" x14ac:dyDescent="0.4">
      <c r="A18" s="33" t="s">
        <v>40</v>
      </c>
      <c r="B18" s="34"/>
      <c r="C18" s="35"/>
      <c r="D18" s="35"/>
      <c r="E18" s="35"/>
      <c r="F18" s="35"/>
      <c r="G18" s="18"/>
      <c r="H18" s="18"/>
      <c r="I18" s="18"/>
      <c r="J18" s="18"/>
      <c r="K18" s="21"/>
      <c r="L18" s="20"/>
      <c r="O18" s="5"/>
      <c r="P18" s="5"/>
      <c r="Q18" s="5"/>
    </row>
    <row r="19" spans="1:20" ht="15" customHeight="1" x14ac:dyDescent="0.4">
      <c r="A19" s="33" t="s">
        <v>41</v>
      </c>
      <c r="B19" s="34"/>
      <c r="C19" s="34"/>
      <c r="D19" s="34"/>
      <c r="E19" s="34"/>
      <c r="F19" s="34"/>
      <c r="O19" s="5"/>
      <c r="P19" s="5"/>
      <c r="Q19" s="5"/>
    </row>
    <row r="20" spans="1:20" ht="15" customHeight="1" x14ac:dyDescent="0.4">
      <c r="A20" s="33" t="s">
        <v>42</v>
      </c>
      <c r="B20" s="34"/>
      <c r="C20" s="34"/>
      <c r="D20" s="34"/>
      <c r="E20" s="34"/>
      <c r="F20" s="34"/>
      <c r="O20" s="5"/>
      <c r="P20" s="5"/>
      <c r="Q20" s="5"/>
    </row>
    <row r="21" spans="1:20" ht="15" customHeight="1" x14ac:dyDescent="0.4">
      <c r="A21" s="33" t="s">
        <v>43</v>
      </c>
      <c r="B21" s="34"/>
      <c r="C21" s="34"/>
      <c r="D21" s="34"/>
      <c r="E21" s="34"/>
      <c r="F21" s="34"/>
      <c r="O21" s="5"/>
      <c r="P21" s="5"/>
      <c r="Q21" s="5"/>
    </row>
    <row r="22" spans="1:20" x14ac:dyDescent="0.4">
      <c r="A22" s="33"/>
      <c r="B22" s="18"/>
      <c r="C22" s="18"/>
      <c r="D22" s="18"/>
      <c r="E22" s="18"/>
      <c r="F22" s="18"/>
      <c r="G22" s="18"/>
      <c r="H22" s="18"/>
      <c r="I22" s="18"/>
      <c r="J22" s="18"/>
      <c r="K22" s="21"/>
      <c r="L22" s="20"/>
    </row>
    <row r="23" spans="1:20" ht="16.5" x14ac:dyDescent="0.4">
      <c r="A23" s="5" t="s">
        <v>23</v>
      </c>
      <c r="C23" s="5"/>
      <c r="D23" s="5"/>
      <c r="E23" s="5"/>
    </row>
    <row r="24" spans="1:20" ht="30" customHeight="1" x14ac:dyDescent="0.4">
      <c r="A24" s="6" t="s">
        <v>13</v>
      </c>
      <c r="B24" s="6" t="s">
        <v>14</v>
      </c>
      <c r="C24" s="26" t="str">
        <f>IF($K$7="","",$K$7)</f>
        <v/>
      </c>
      <c r="D24" s="26" t="str">
        <f>IF($K$7="","",DATE(YEAR($K$7),MONTH($K$7)+1,DAY($K$7)))</f>
        <v/>
      </c>
      <c r="E24" s="26" t="str">
        <f>IF($K$7="","",DATE(YEAR($K$7),MONTH($K$7)+2,DAY($K$7)))</f>
        <v/>
      </c>
      <c r="F24" s="26" t="str">
        <f>IF($K$7="","",DATE(YEAR($K$7),MONTH($K$7)+3,DAY($K$7)))</f>
        <v/>
      </c>
      <c r="G24" s="26" t="str">
        <f>IF($K$7="","",DATE(YEAR($K$7),MONTH($K$7)+4,DAY($K$7)))</f>
        <v/>
      </c>
      <c r="H24" s="26" t="str">
        <f>IF($K$7="","",DATE(YEAR($K$7),MONTH($K$7)+5,DAY($K$7)))</f>
        <v/>
      </c>
      <c r="I24" s="26" t="str">
        <f>IF($K$7="","",DATE(YEAR($K$7),MONTH($K$7)+6,DAY($K$7)))</f>
        <v/>
      </c>
      <c r="J24" s="26" t="str">
        <f>IF($K$7="","",DATE(YEAR($K$7),MONTH($K$7)+7,DAY($K$7)))</f>
        <v/>
      </c>
      <c r="K24" s="26" t="str">
        <f>IF($K$7="","",DATE(YEAR($K$7),MONTH($K$7)+8,DAY($K$7)))</f>
        <v/>
      </c>
      <c r="L24" s="26" t="str">
        <f>IF($K$7="","",DATE(YEAR($K$7),MONTH($K$7)+9,DAY($K$7)))</f>
        <v/>
      </c>
      <c r="M24" s="26" t="str">
        <f>IF($K$7="","",DATE(YEAR($K$7),MONTH($K$7)+10,DAY($K$7)))</f>
        <v/>
      </c>
      <c r="N24" s="26" t="str">
        <f>IF($K$7="","",DATE(YEAR($K$7),MONTH($K$7)+11,DAY($K$7)))</f>
        <v/>
      </c>
      <c r="O24" s="22" t="s">
        <v>8</v>
      </c>
    </row>
    <row r="25" spans="1:20" ht="20.100000000000001" customHeight="1" x14ac:dyDescent="0.4">
      <c r="A25" s="7">
        <v>1</v>
      </c>
      <c r="B25" s="8" t="s">
        <v>16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6" t="str">
        <f>IF(SUM(C25:N25)=0,"",SUM(C25:N25))</f>
        <v/>
      </c>
      <c r="S25" s="23"/>
      <c r="T25" s="23"/>
    </row>
    <row r="26" spans="1:20" ht="20.100000000000001" customHeight="1" x14ac:dyDescent="0.4">
      <c r="A26" s="7">
        <v>2</v>
      </c>
      <c r="B26" s="8" t="s">
        <v>21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6" t="str">
        <f t="shared" ref="O26" si="2">IF(SUM(C26:N26)=0,"",SUM(C26:N26))</f>
        <v/>
      </c>
      <c r="S26" s="23"/>
      <c r="T26" s="23"/>
    </row>
    <row r="27" spans="1:20" ht="20.100000000000001" customHeight="1" x14ac:dyDescent="0.4">
      <c r="A27" s="7">
        <v>3</v>
      </c>
      <c r="B27" s="8" t="s">
        <v>17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6" t="str">
        <f>IF(SUM(C27:N27)=0,"",SUM(C27:N27))</f>
        <v/>
      </c>
      <c r="S27" s="23"/>
      <c r="T27" s="23"/>
    </row>
    <row r="28" spans="1:20" ht="20.100000000000001" customHeight="1" x14ac:dyDescent="0.4">
      <c r="A28" s="7">
        <v>4</v>
      </c>
      <c r="B28" s="8" t="s">
        <v>18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6" t="str">
        <f>IF(SUM(C28:N28)=0,"",SUM(C28:N28))</f>
        <v/>
      </c>
      <c r="S28" s="23"/>
      <c r="T28" s="23"/>
    </row>
    <row r="29" spans="1:20" ht="20.100000000000001" customHeight="1" x14ac:dyDescent="0.4">
      <c r="A29" s="6">
        <v>5</v>
      </c>
      <c r="B29" s="24" t="s">
        <v>19</v>
      </c>
      <c r="C29" s="40" t="s">
        <v>38</v>
      </c>
      <c r="D29" s="40" t="s">
        <v>38</v>
      </c>
      <c r="E29" s="40" t="s">
        <v>38</v>
      </c>
      <c r="F29" s="40" t="s">
        <v>38</v>
      </c>
      <c r="G29" s="40" t="s">
        <v>38</v>
      </c>
      <c r="H29" s="40" t="s">
        <v>38</v>
      </c>
      <c r="I29" s="40" t="s">
        <v>38</v>
      </c>
      <c r="J29" s="40" t="s">
        <v>38</v>
      </c>
      <c r="K29" s="40" t="s">
        <v>38</v>
      </c>
      <c r="L29" s="40" t="s">
        <v>38</v>
      </c>
      <c r="M29" s="40" t="s">
        <v>38</v>
      </c>
      <c r="N29" s="40" t="s">
        <v>38</v>
      </c>
      <c r="O29" s="40" t="s">
        <v>38</v>
      </c>
    </row>
    <row r="30" spans="1:20" ht="15" customHeight="1" x14ac:dyDescent="0.4">
      <c r="A30" s="17"/>
      <c r="C30" s="18"/>
      <c r="D30" s="18"/>
      <c r="E30" s="18"/>
      <c r="F30" s="18"/>
      <c r="G30" s="19"/>
      <c r="H30" s="20"/>
    </row>
  </sheetData>
  <sheetProtection algorithmName="SHA-512" hashValue="uMgi+QAyxUybwMhOdhsiiUFBPgR6zKPOPj9SBMb6sgGgHnRh5Egwb1eKz/p1bt/8PblSRVZEOQLEmidR/0ELkQ==" saltValue="zHSJlLpC0hvNXHxwSKPe3g==" spinCount="100000" sheet="1" objects="1" scenarios="1"/>
  <mergeCells count="8">
    <mergeCell ref="A14:J14"/>
    <mergeCell ref="C5:G5"/>
    <mergeCell ref="K8:L8"/>
    <mergeCell ref="C8:D8"/>
    <mergeCell ref="E8:F8"/>
    <mergeCell ref="G8:H8"/>
    <mergeCell ref="I8:J8"/>
    <mergeCell ref="A5:B5"/>
  </mergeCells>
  <phoneticPr fontId="2"/>
  <conditionalFormatting sqref="C5">
    <cfRule type="containsBlanks" dxfId="2" priority="2">
      <formula>LEN(TRIM(C5))=0</formula>
    </cfRule>
  </conditionalFormatting>
  <conditionalFormatting sqref="C25:N28">
    <cfRule type="containsBlanks" dxfId="1" priority="1">
      <formula>LEN(TRIM(C25))=0</formula>
    </cfRule>
  </conditionalFormatting>
  <conditionalFormatting sqref="K7">
    <cfRule type="containsBlanks" dxfId="0" priority="4">
      <formula>LEN(TRIM(K7))=0</formula>
    </cfRule>
  </conditionalFormatting>
  <pageMargins left="0.70866141732283472" right="0.70866141732283472" top="0.74803149606299213" bottom="0.74803149606299213" header="0.31496062992125984" footer="0.31496062992125984"/>
  <pageSetup paperSize="9" scale="79" firstPageNumber="9" fitToHeight="0" orientation="landscape" useFirstPageNumber="1" r:id="rId1"/>
  <headerFooter>
    <oddHeader>&amp;R&amp;P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【STEP１】 B-2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明弘</dc:creator>
  <cp:lastModifiedBy>山本 明弘</cp:lastModifiedBy>
  <cp:lastPrinted>2022-02-22T06:03:52Z</cp:lastPrinted>
  <dcterms:created xsi:type="dcterms:W3CDTF">2021-11-09T04:25:09Z</dcterms:created>
  <dcterms:modified xsi:type="dcterms:W3CDTF">2025-03-04T05:17:32Z</dcterms:modified>
</cp:coreProperties>
</file>